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AR\MaxEntBook\PrepareSims\SoftwareForWugShapedCurve\EmpiricalCases\RomanceNullPronouns\"/>
    </mc:Choice>
  </mc:AlternateContent>
  <xr:revisionPtr revIDLastSave="0" documentId="13_ncr:1_{A90C51FA-8CCC-4418-A978-154D8AAA4DFE}" xr6:coauthVersionLast="36" xr6:coauthVersionMax="36" xr10:uidLastSave="{00000000-0000-0000-0000-000000000000}"/>
  <bookViews>
    <workbookView xWindow="0" yWindow="0" windowWidth="28800" windowHeight="13755" xr2:uid="{1AC4CE39-6559-4B66-88F0-32C3F8E10337}"/>
  </bookViews>
  <sheets>
    <sheet name="Sheet1" sheetId="1" r:id="rId1"/>
    <sheet name="ForPlotting" sheetId="2" r:id="rId2"/>
  </sheets>
  <definedNames>
    <definedName name="solver_adj" localSheetId="0" hidden="1">Sheet1!$E$2:$G$2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Sheet1!$M$3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E45" i="1"/>
  <c r="D47" i="1"/>
  <c r="D46" i="1"/>
  <c r="D45" i="1"/>
  <c r="D40" i="1"/>
  <c r="D39" i="1"/>
  <c r="C42" i="1"/>
  <c r="C41" i="1"/>
  <c r="C40" i="1"/>
  <c r="C39" i="1"/>
  <c r="F19" i="1"/>
  <c r="D9" i="1" s="1"/>
  <c r="F17" i="1"/>
  <c r="D7" i="1" s="1"/>
  <c r="F15" i="1"/>
  <c r="D5" i="1" s="1"/>
  <c r="F13" i="1"/>
  <c r="F14" i="1" s="1"/>
  <c r="D4" i="1" s="1"/>
  <c r="E19" i="1"/>
  <c r="E17" i="1"/>
  <c r="E15" i="1"/>
  <c r="E13" i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F16" i="1" l="1"/>
  <c r="D6" i="1" s="1"/>
  <c r="D3" i="1"/>
  <c r="F18" i="1"/>
  <c r="J3" i="1"/>
  <c r="J4" i="1" s="1"/>
  <c r="K4" i="1" s="1"/>
  <c r="J7" i="1"/>
  <c r="J8" i="1" s="1"/>
  <c r="K8" i="1" s="1"/>
  <c r="J5" i="1"/>
  <c r="J6" i="1" s="1"/>
  <c r="K6" i="1" s="1"/>
  <c r="J9" i="1"/>
  <c r="J10" i="1" s="1"/>
  <c r="K10" i="1" s="1"/>
  <c r="F20" i="1" l="1"/>
  <c r="D10" i="1" s="1"/>
  <c r="D8" i="1"/>
  <c r="L6" i="1"/>
  <c r="D27" i="1"/>
  <c r="L8" i="1"/>
  <c r="D29" i="1"/>
  <c r="L4" i="1"/>
  <c r="D25" i="1"/>
  <c r="L10" i="1"/>
  <c r="D31" i="1"/>
  <c r="K7" i="1"/>
  <c r="K5" i="1"/>
  <c r="K9" i="1"/>
  <c r="K3" i="1"/>
  <c r="L3" i="1" l="1"/>
  <c r="D24" i="1"/>
  <c r="E24" i="1" s="1"/>
  <c r="L9" i="1"/>
  <c r="D30" i="1"/>
  <c r="E30" i="1" s="1"/>
  <c r="L5" i="1"/>
  <c r="D26" i="1"/>
  <c r="E26" i="1" s="1"/>
  <c r="L7" i="1"/>
  <c r="D28" i="1"/>
  <c r="E28" i="1" s="1"/>
  <c r="E42" i="1" l="1"/>
  <c r="E49" i="1" s="1"/>
  <c r="D42" i="1"/>
  <c r="D49" i="1" s="1"/>
  <c r="E41" i="1"/>
  <c r="E48" i="1" s="1"/>
  <c r="D41" i="1"/>
  <c r="D48" i="1" s="1"/>
  <c r="E39" i="1"/>
  <c r="E46" i="1" s="1"/>
  <c r="E40" i="1"/>
  <c r="E47" i="1" s="1"/>
  <c r="M3" i="1"/>
</calcChain>
</file>

<file path=xl/sharedStrings.xml><?xml version="1.0" encoding="utf-8"?>
<sst xmlns="http://schemas.openxmlformats.org/spreadsheetml/2006/main" count="97" uniqueCount="29">
  <si>
    <t>null</t>
  </si>
  <si>
    <t>inanimate</t>
  </si>
  <si>
    <t>*Null with nonnulltaker</t>
  </si>
  <si>
    <t>*Null with animate</t>
  </si>
  <si>
    <t>H</t>
  </si>
  <si>
    <t>eH</t>
  </si>
  <si>
    <t>Z</t>
  </si>
  <si>
    <t>p</t>
  </si>
  <si>
    <t>ln p</t>
  </si>
  <si>
    <t>LL</t>
  </si>
  <si>
    <t>strong</t>
  </si>
  <si>
    <t>human</t>
  </si>
  <si>
    <t>No competition</t>
  </si>
  <si>
    <t>With competition</t>
  </si>
  <si>
    <t>Delta J</t>
  </si>
  <si>
    <t>projected p</t>
  </si>
  <si>
    <t>c</t>
  </si>
  <si>
    <t>Projected p</t>
  </si>
  <si>
    <t>Return to ratings</t>
  </si>
  <si>
    <t>Pred Delta J</t>
  </si>
  <si>
    <t>Conversion system, ratings to probability, from Boersma and Hayes (LI 2001)</t>
  </si>
  <si>
    <t>Observed</t>
  </si>
  <si>
    <t>Predicted</t>
  </si>
  <si>
    <t>Odds</t>
  </si>
  <si>
    <t>Economy</t>
  </si>
  <si>
    <t>No competition_human</t>
  </si>
  <si>
    <t>No competition_inanimate</t>
  </si>
  <si>
    <t>With competition_human</t>
  </si>
  <si>
    <t>With competition_inanimate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</si>
</sst>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33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06036745406835E-2"/>
          <c:y val="0.16708333333333336"/>
          <c:w val="0.88890507436570432"/>
          <c:h val="0.56412766112569257"/>
        </c:manualLayout>
      </c:layout>
      <c:lineChart>
        <c:grouping val="standard"/>
        <c:varyColors val="0"/>
        <c:ser>
          <c:idx val="0"/>
          <c:order val="0"/>
          <c:tx>
            <c:strRef>
              <c:f>Sheet1!$D$38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Sheet1!$C$39:$C$42</c:f>
              <c:strCache>
                <c:ptCount val="4"/>
                <c:pt idx="0">
                  <c:v>No competition human</c:v>
                </c:pt>
                <c:pt idx="1">
                  <c:v>No competition inanimate</c:v>
                </c:pt>
                <c:pt idx="2">
                  <c:v>With competition human</c:v>
                </c:pt>
                <c:pt idx="3">
                  <c:v>With competition inanimate</c:v>
                </c:pt>
              </c:strCache>
            </c:strRef>
          </c:cat>
          <c:val>
            <c:numRef>
              <c:f>Sheet1!$D$39:$D$42</c:f>
              <c:numCache>
                <c:formatCode>General</c:formatCode>
                <c:ptCount val="4"/>
                <c:pt idx="0">
                  <c:v>-3.3999999999999995</c:v>
                </c:pt>
                <c:pt idx="1">
                  <c:v>-3.3000000000000003</c:v>
                </c:pt>
                <c:pt idx="2" formatCode="0.00">
                  <c:v>-0.98489133898528769</c:v>
                </c:pt>
                <c:pt idx="3" formatCode="0.00">
                  <c:v>0.49012197431857718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E-4635-A834-E496B4EC5884}"/>
            </c:ext>
          </c:extLst>
        </c:ser>
        <c:ser>
          <c:idx val="1"/>
          <c:order val="1"/>
          <c:tx>
            <c:strRef>
              <c:f>Sheet1!$E$38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Sheet1!$C$39:$C$42</c:f>
              <c:strCache>
                <c:ptCount val="4"/>
                <c:pt idx="0">
                  <c:v>No competition human</c:v>
                </c:pt>
                <c:pt idx="1">
                  <c:v>No competition inanimate</c:v>
                </c:pt>
                <c:pt idx="2">
                  <c:v>With competition human</c:v>
                </c:pt>
                <c:pt idx="3">
                  <c:v>With competition inanimate</c:v>
                </c:pt>
              </c:strCache>
            </c:strRef>
          </c:cat>
          <c:val>
            <c:numRef>
              <c:f>Sheet1!$E$39:$E$42</c:f>
              <c:numCache>
                <c:formatCode>0.00</c:formatCode>
                <c:ptCount val="4"/>
                <c:pt idx="0">
                  <c:v>-4.4457021620999626</c:v>
                </c:pt>
                <c:pt idx="1">
                  <c:v>-2.9706888487960978</c:v>
                </c:pt>
                <c:pt idx="2">
                  <c:v>-0.98489133898528769</c:v>
                </c:pt>
                <c:pt idx="3">
                  <c:v>0.49012197431857718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E-4635-A834-E496B4EC5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6271280"/>
        <c:axId val="645587504"/>
      </c:lineChart>
      <c:catAx>
        <c:axId val="46627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587504"/>
        <c:crossesAt val="-4"/>
        <c:auto val="1"/>
        <c:lblAlgn val="ctr"/>
        <c:lblOffset val="100"/>
        <c:noMultiLvlLbl val="0"/>
      </c:catAx>
      <c:valAx>
        <c:axId val="64558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27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Sheet1!$D$45</c:f>
              <c:strCache>
                <c:ptCount val="1"/>
                <c:pt idx="0">
                  <c:v>Observed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Sheet1!$C$46:$C$49</c:f>
              <c:strCache>
                <c:ptCount val="4"/>
                <c:pt idx="0">
                  <c:v>No competition human</c:v>
                </c:pt>
                <c:pt idx="1">
                  <c:v>No competition inanimate</c:v>
                </c:pt>
                <c:pt idx="2">
                  <c:v>With competition human</c:v>
                </c:pt>
                <c:pt idx="3">
                  <c:v>With competition inanimate</c:v>
                </c:pt>
              </c:strCache>
            </c:strRef>
          </c:cat>
          <c:val>
            <c:numRef>
              <c:f>Sheet1!$D$46:$D$49</c:f>
              <c:numCache>
                <c:formatCode>General</c:formatCode>
                <c:ptCount val="4"/>
                <c:pt idx="0">
                  <c:v>29.964100047396997</c:v>
                </c:pt>
                <c:pt idx="1">
                  <c:v>27.112638920657893</c:v>
                </c:pt>
                <c:pt idx="2">
                  <c:v>2.6775209264726589</c:v>
                </c:pt>
                <c:pt idx="3">
                  <c:v>0.61255167405450417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B-4C9D-94E4-7D8B4AE17F09}"/>
            </c:ext>
          </c:extLst>
        </c:ser>
        <c:ser>
          <c:idx val="1"/>
          <c:order val="1"/>
          <c:tx>
            <c:strRef>
              <c:f>Sheet1!$E$45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Sheet1!$C$46:$C$49</c:f>
              <c:strCache>
                <c:ptCount val="4"/>
                <c:pt idx="0">
                  <c:v>No competition human</c:v>
                </c:pt>
                <c:pt idx="1">
                  <c:v>No competition inanimate</c:v>
                </c:pt>
                <c:pt idx="2">
                  <c:v>With competition human</c:v>
                </c:pt>
                <c:pt idx="3">
                  <c:v>With competition inanimate</c:v>
                </c:pt>
              </c:strCache>
            </c:strRef>
          </c:cat>
          <c:val>
            <c:numRef>
              <c:f>Sheet1!$E$46:$E$49</c:f>
              <c:numCache>
                <c:formatCode>General</c:formatCode>
                <c:ptCount val="4"/>
                <c:pt idx="0">
                  <c:v>85.259722970494778</c:v>
                </c:pt>
                <c:pt idx="1">
                  <c:v>19.505351207021889</c:v>
                </c:pt>
                <c:pt idx="2">
                  <c:v>2.6775209264726589</c:v>
                </c:pt>
                <c:pt idx="3">
                  <c:v>0.61255167405450417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B-4C9D-94E4-7D8B4AE1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270208"/>
        <c:axId val="649550704"/>
      </c:lineChart>
      <c:catAx>
        <c:axId val="65027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550704"/>
        <c:crosses val="autoZero"/>
        <c:auto val="1"/>
        <c:lblAlgn val="ctr"/>
        <c:lblOffset val="100"/>
        <c:noMultiLvlLbl val="0"/>
      </c:catAx>
      <c:valAx>
        <c:axId val="64955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27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19</xdr:row>
      <xdr:rowOff>176212</xdr:rowOff>
    </xdr:from>
    <xdr:to>
      <xdr:col>17</xdr:col>
      <xdr:colOff>438150</xdr:colOff>
      <xdr:row>34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B2CC57-DA82-4BAF-89E6-E04375D62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39</xdr:row>
      <xdr:rowOff>147637</xdr:rowOff>
    </xdr:from>
    <xdr:to>
      <xdr:col>11</xdr:col>
      <xdr:colOff>419100</xdr:colOff>
      <xdr:row>54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A8571C-8702-43E6-9FA3-D18568C9E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20FE-9852-4CFD-BD2E-DA5E90856409}">
  <dimension ref="A1:M49"/>
  <sheetViews>
    <sheetView tabSelected="1" workbookViewId="0">
      <selection activeCell="F26" sqref="F26"/>
    </sheetView>
  </sheetViews>
  <sheetFormatPr defaultRowHeight="15" x14ac:dyDescent="0.25"/>
  <cols>
    <col min="1" max="1" width="16.7109375" bestFit="1" customWidth="1"/>
    <col min="2" max="2" width="13.7109375" customWidth="1"/>
    <col min="5" max="5" width="22.42578125" bestFit="1" customWidth="1"/>
    <col min="6" max="6" width="18.140625" bestFit="1" customWidth="1"/>
  </cols>
  <sheetData>
    <row r="1" spans="1:13" x14ac:dyDescent="0.25">
      <c r="D1" t="s">
        <v>17</v>
      </c>
      <c r="E1" t="s">
        <v>2</v>
      </c>
      <c r="F1" t="s">
        <v>3</v>
      </c>
      <c r="G1" t="s">
        <v>24</v>
      </c>
    </row>
    <row r="2" spans="1:13" x14ac:dyDescent="0.25">
      <c r="E2" s="4">
        <v>5.5699601464830222</v>
      </c>
      <c r="F2" s="4">
        <v>2.3739423477762771</v>
      </c>
      <c r="G2" s="4">
        <v>0.78882088718536991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</row>
    <row r="3" spans="1:13" x14ac:dyDescent="0.25">
      <c r="A3" t="s">
        <v>12</v>
      </c>
      <c r="B3" t="s">
        <v>11</v>
      </c>
      <c r="C3" t="s">
        <v>0</v>
      </c>
      <c r="D3" s="2">
        <f>F13</f>
        <v>4.1848578542274615E-3</v>
      </c>
      <c r="E3">
        <v>1</v>
      </c>
      <c r="F3">
        <v>1</v>
      </c>
      <c r="H3" s="2">
        <f>SUMPRODUCT(E$2:G$2,E3:G3)</f>
        <v>7.9439024942592997</v>
      </c>
      <c r="I3" s="2">
        <f>EXP(-H3)</f>
        <v>3.5481909346177253E-4</v>
      </c>
      <c r="J3" s="2">
        <f>SUM(I3:I4)</f>
        <v>0.45473506420562954</v>
      </c>
      <c r="K3" s="2">
        <f>I3/J3</f>
        <v>7.8027652009110223E-4</v>
      </c>
      <c r="L3">
        <f>LN(K3)</f>
        <v>-7.1558621881681894</v>
      </c>
      <c r="M3" s="1">
        <f>SUMPRODUCT(D3:D10,L3:L10)</f>
        <v>-1.1315015329281577</v>
      </c>
    </row>
    <row r="4" spans="1:13" x14ac:dyDescent="0.25">
      <c r="C4" t="s">
        <v>10</v>
      </c>
      <c r="D4" s="2">
        <f t="shared" ref="D4:D10" si="0">F14</f>
        <v>0.99581514214577249</v>
      </c>
      <c r="G4">
        <v>1</v>
      </c>
      <c r="H4" s="2">
        <f t="shared" ref="H4:H10" si="1">SUMPRODUCT(E$2:G$2,E4:G4)</f>
        <v>0.78882088718536991</v>
      </c>
      <c r="I4" s="2">
        <f t="shared" ref="I4:I10" si="2">EXP(-H4)</f>
        <v>0.45438024511216774</v>
      </c>
      <c r="J4" s="2">
        <f>J3</f>
        <v>0.45473506420562954</v>
      </c>
      <c r="K4" s="2">
        <f t="shared" ref="K4:K10" si="3">I4/J4</f>
        <v>0.99921972347990884</v>
      </c>
      <c r="L4">
        <f t="shared" ref="L4:L10" si="4">LN(K4)</f>
        <v>-7.8058109426008512E-4</v>
      </c>
    </row>
    <row r="5" spans="1:13" x14ac:dyDescent="0.25">
      <c r="A5" t="s">
        <v>12</v>
      </c>
      <c r="B5" t="s">
        <v>1</v>
      </c>
      <c r="C5" t="s">
        <v>0</v>
      </c>
      <c r="D5" s="2">
        <f t="shared" si="0"/>
        <v>4.912023821501247E-3</v>
      </c>
      <c r="E5">
        <v>1</v>
      </c>
      <c r="H5" s="2">
        <f t="shared" si="1"/>
        <v>5.5699601464830222</v>
      </c>
      <c r="I5" s="2">
        <f t="shared" si="2"/>
        <v>3.8106322966647908E-3</v>
      </c>
      <c r="J5" s="2">
        <f t="shared" ref="J5" si="5">SUM(I5:I6)</f>
        <v>0.45819087740883252</v>
      </c>
      <c r="K5" s="2">
        <f t="shared" si="3"/>
        <v>8.3166917643902726E-3</v>
      </c>
      <c r="L5">
        <f t="shared" si="4"/>
        <v>-4.7894907276949148</v>
      </c>
    </row>
    <row r="6" spans="1:13" x14ac:dyDescent="0.25">
      <c r="C6" t="s">
        <v>10</v>
      </c>
      <c r="D6" s="2">
        <f t="shared" si="0"/>
        <v>0.99508797617849876</v>
      </c>
      <c r="G6">
        <v>1</v>
      </c>
      <c r="H6" s="2">
        <f t="shared" si="1"/>
        <v>0.78882088718536991</v>
      </c>
      <c r="I6" s="2">
        <f t="shared" si="2"/>
        <v>0.45438024511216774</v>
      </c>
      <c r="J6" s="2">
        <f t="shared" ref="J6" si="6">J5</f>
        <v>0.45819087740883252</v>
      </c>
      <c r="K6" s="2">
        <f t="shared" si="3"/>
        <v>0.9916833082356098</v>
      </c>
      <c r="L6">
        <f t="shared" si="4"/>
        <v>-8.3514683972626645E-3</v>
      </c>
    </row>
    <row r="7" spans="1:13" x14ac:dyDescent="0.25">
      <c r="A7" t="s">
        <v>13</v>
      </c>
      <c r="B7" t="s">
        <v>11</v>
      </c>
      <c r="C7" t="s">
        <v>0</v>
      </c>
      <c r="D7" s="2">
        <f t="shared" si="0"/>
        <v>0.16666666666666666</v>
      </c>
      <c r="F7">
        <v>1</v>
      </c>
      <c r="H7" s="2">
        <f t="shared" si="1"/>
        <v>2.3739423477762771</v>
      </c>
      <c r="I7" s="2">
        <f t="shared" si="2"/>
        <v>9.3112918234678196E-2</v>
      </c>
      <c r="J7" s="2">
        <f t="shared" ref="J7" si="7">SUM(I7:I8)</f>
        <v>0.54749316334684595</v>
      </c>
      <c r="K7" s="2">
        <f t="shared" si="3"/>
        <v>0.17007138073738765</v>
      </c>
      <c r="L7">
        <f t="shared" si="4"/>
        <v>-1.771537043369108</v>
      </c>
    </row>
    <row r="8" spans="1:13" x14ac:dyDescent="0.25">
      <c r="C8" t="s">
        <v>10</v>
      </c>
      <c r="D8" s="2">
        <f t="shared" si="0"/>
        <v>0.83333333333333337</v>
      </c>
      <c r="G8">
        <v>1</v>
      </c>
      <c r="H8" s="2">
        <f t="shared" si="1"/>
        <v>0.78882088718536991</v>
      </c>
      <c r="I8" s="2">
        <f t="shared" si="2"/>
        <v>0.45438024511216774</v>
      </c>
      <c r="J8" s="2">
        <f t="shared" ref="J8" si="8">J7</f>
        <v>0.54749316334684595</v>
      </c>
      <c r="K8" s="2">
        <f t="shared" si="3"/>
        <v>0.8299286192626123</v>
      </c>
      <c r="L8">
        <f t="shared" si="4"/>
        <v>-0.18641558277820081</v>
      </c>
    </row>
    <row r="9" spans="1:13" x14ac:dyDescent="0.25">
      <c r="A9" t="s">
        <v>13</v>
      </c>
      <c r="B9" t="s">
        <v>1</v>
      </c>
      <c r="C9" t="s">
        <v>0</v>
      </c>
      <c r="D9" s="2">
        <f t="shared" si="0"/>
        <v>0.69098300562505266</v>
      </c>
      <c r="H9" s="2">
        <f t="shared" si="1"/>
        <v>0</v>
      </c>
      <c r="I9" s="2">
        <f t="shared" si="2"/>
        <v>1</v>
      </c>
      <c r="J9" s="2">
        <f t="shared" ref="J9" si="9">SUM(I9:I10)</f>
        <v>1.4543802451121677</v>
      </c>
      <c r="K9" s="2">
        <f t="shared" si="3"/>
        <v>0.6875780961414778</v>
      </c>
      <c r="L9">
        <f t="shared" si="4"/>
        <v>-0.37457986150516054</v>
      </c>
    </row>
    <row r="10" spans="1:13" x14ac:dyDescent="0.25">
      <c r="C10" t="s">
        <v>10</v>
      </c>
      <c r="D10" s="2">
        <f t="shared" si="0"/>
        <v>0.30901699437494734</v>
      </c>
      <c r="G10">
        <v>1</v>
      </c>
      <c r="H10" s="2">
        <f t="shared" si="1"/>
        <v>0.78882088718536991</v>
      </c>
      <c r="I10" s="2">
        <f t="shared" si="2"/>
        <v>0.45438024511216774</v>
      </c>
      <c r="J10" s="2">
        <f t="shared" ref="J10" si="10">J9</f>
        <v>1.4543802451121677</v>
      </c>
      <c r="K10" s="2">
        <f t="shared" si="3"/>
        <v>0.31242190385852231</v>
      </c>
      <c r="L10">
        <f t="shared" si="4"/>
        <v>-1.1634007486905305</v>
      </c>
    </row>
    <row r="12" spans="1:13" x14ac:dyDescent="0.25">
      <c r="E12" t="s">
        <v>14</v>
      </c>
      <c r="F12" t="s">
        <v>15</v>
      </c>
      <c r="G12" t="s">
        <v>16</v>
      </c>
    </row>
    <row r="13" spans="1:13" x14ac:dyDescent="0.25">
      <c r="A13" t="s">
        <v>12</v>
      </c>
      <c r="B13" t="s">
        <v>11</v>
      </c>
      <c r="C13" t="s">
        <v>0</v>
      </c>
      <c r="D13">
        <v>1.2</v>
      </c>
      <c r="E13">
        <f>D13-D14</f>
        <v>-3.3999999999999995</v>
      </c>
      <c r="F13" s="2">
        <f>1/(1+$G$13^E13)</f>
        <v>4.1848578542274615E-3</v>
      </c>
      <c r="G13">
        <v>0.2</v>
      </c>
    </row>
    <row r="14" spans="1:13" x14ac:dyDescent="0.25">
      <c r="C14" t="s">
        <v>10</v>
      </c>
      <c r="D14">
        <v>4.5999999999999996</v>
      </c>
      <c r="F14" s="2">
        <f>1-F13</f>
        <v>0.99581514214577249</v>
      </c>
    </row>
    <row r="15" spans="1:13" x14ac:dyDescent="0.25">
      <c r="A15" t="s">
        <v>12</v>
      </c>
      <c r="B15" t="s">
        <v>1</v>
      </c>
      <c r="C15" t="s">
        <v>0</v>
      </c>
      <c r="D15">
        <v>1.4</v>
      </c>
      <c r="E15">
        <f>D15-D16</f>
        <v>-3.3000000000000003</v>
      </c>
      <c r="F15" s="2">
        <f>1/(1+$G$13^E15)</f>
        <v>4.912023821501247E-3</v>
      </c>
    </row>
    <row r="16" spans="1:13" x14ac:dyDescent="0.25">
      <c r="C16" t="s">
        <v>10</v>
      </c>
      <c r="D16">
        <v>4.7</v>
      </c>
      <c r="F16" s="2">
        <f>1-F15</f>
        <v>0.99508797617849876</v>
      </c>
    </row>
    <row r="17" spans="1:6" x14ac:dyDescent="0.25">
      <c r="A17" t="s">
        <v>13</v>
      </c>
      <c r="B17" t="s">
        <v>11</v>
      </c>
      <c r="C17" t="s">
        <v>0</v>
      </c>
      <c r="D17">
        <v>3.5</v>
      </c>
      <c r="E17">
        <f>D17-D18</f>
        <v>-1</v>
      </c>
      <c r="F17" s="2">
        <f>1/(1+$G$13^E17)</f>
        <v>0.16666666666666666</v>
      </c>
    </row>
    <row r="18" spans="1:6" x14ac:dyDescent="0.25">
      <c r="C18" t="s">
        <v>10</v>
      </c>
      <c r="D18">
        <v>4.5</v>
      </c>
      <c r="F18" s="2">
        <f>1-F17</f>
        <v>0.83333333333333337</v>
      </c>
    </row>
    <row r="19" spans="1:6" x14ac:dyDescent="0.25">
      <c r="A19" t="s">
        <v>13</v>
      </c>
      <c r="B19" t="s">
        <v>1</v>
      </c>
      <c r="C19" t="s">
        <v>0</v>
      </c>
      <c r="D19">
        <v>3.6</v>
      </c>
      <c r="E19">
        <f>D19-D20</f>
        <v>0.5</v>
      </c>
      <c r="F19" s="2">
        <f>1/(1+$G$13^E19)</f>
        <v>0.69098300562505266</v>
      </c>
    </row>
    <row r="20" spans="1:6" x14ac:dyDescent="0.25">
      <c r="C20" t="s">
        <v>10</v>
      </c>
      <c r="D20">
        <v>3.1</v>
      </c>
      <c r="F20" s="2">
        <f>1-F19</f>
        <v>0.30901699437494734</v>
      </c>
    </row>
    <row r="21" spans="1:6" x14ac:dyDescent="0.25">
      <c r="F21" s="2"/>
    </row>
    <row r="23" spans="1:6" x14ac:dyDescent="0.25">
      <c r="A23" s="1" t="s">
        <v>18</v>
      </c>
      <c r="E23" t="s">
        <v>19</v>
      </c>
    </row>
    <row r="24" spans="1:6" x14ac:dyDescent="0.25">
      <c r="A24" t="s">
        <v>12</v>
      </c>
      <c r="B24" t="s">
        <v>11</v>
      </c>
      <c r="C24" t="s">
        <v>0</v>
      </c>
      <c r="D24" s="2">
        <f>K3</f>
        <v>7.8027652009110223E-4</v>
      </c>
      <c r="E24" s="3">
        <f>LN((1/D24 -1))/LN($G$13)</f>
        <v>-4.4457021620999626</v>
      </c>
    </row>
    <row r="25" spans="1:6" x14ac:dyDescent="0.25">
      <c r="C25" t="s">
        <v>10</v>
      </c>
      <c r="D25" s="2">
        <f t="shared" ref="D25:D31" si="11">K4</f>
        <v>0.99921972347990884</v>
      </c>
      <c r="E25" s="3"/>
    </row>
    <row r="26" spans="1:6" x14ac:dyDescent="0.25">
      <c r="A26" t="s">
        <v>12</v>
      </c>
      <c r="B26" t="s">
        <v>1</v>
      </c>
      <c r="C26" t="s">
        <v>0</v>
      </c>
      <c r="D26" s="2">
        <f t="shared" si="11"/>
        <v>8.3166917643902726E-3</v>
      </c>
      <c r="E26" s="3">
        <f>LN((1/D26 -1))/LN($G$13)</f>
        <v>-2.9706888487960978</v>
      </c>
    </row>
    <row r="27" spans="1:6" x14ac:dyDescent="0.25">
      <c r="C27" t="s">
        <v>10</v>
      </c>
      <c r="D27" s="2">
        <f t="shared" si="11"/>
        <v>0.9916833082356098</v>
      </c>
      <c r="E27" s="3"/>
    </row>
    <row r="28" spans="1:6" x14ac:dyDescent="0.25">
      <c r="A28" t="s">
        <v>13</v>
      </c>
      <c r="B28" t="s">
        <v>11</v>
      </c>
      <c r="C28" t="s">
        <v>0</v>
      </c>
      <c r="D28" s="2">
        <f t="shared" si="11"/>
        <v>0.17007138073738765</v>
      </c>
      <c r="E28" s="3">
        <f>LN((1/D28 -1))/LN($G$13)</f>
        <v>-0.98489133898528769</v>
      </c>
    </row>
    <row r="29" spans="1:6" x14ac:dyDescent="0.25">
      <c r="C29" t="s">
        <v>10</v>
      </c>
      <c r="D29" s="2">
        <f t="shared" si="11"/>
        <v>0.8299286192626123</v>
      </c>
      <c r="E29" s="3"/>
    </row>
    <row r="30" spans="1:6" x14ac:dyDescent="0.25">
      <c r="A30" t="s">
        <v>13</v>
      </c>
      <c r="B30" t="s">
        <v>1</v>
      </c>
      <c r="C30" t="s">
        <v>0</v>
      </c>
      <c r="D30" s="2">
        <f t="shared" si="11"/>
        <v>0.6875780961414778</v>
      </c>
      <c r="E30" s="3">
        <f>LN((1/D30 -1))/LN($G$13)</f>
        <v>0.49012197431857718</v>
      </c>
    </row>
    <row r="31" spans="1:6" x14ac:dyDescent="0.25">
      <c r="C31" t="s">
        <v>10</v>
      </c>
      <c r="D31" s="2">
        <f t="shared" si="11"/>
        <v>0.31242190385852231</v>
      </c>
      <c r="E31" s="3"/>
    </row>
    <row r="32" spans="1:6" x14ac:dyDescent="0.25">
      <c r="F32" s="1"/>
    </row>
    <row r="35" spans="1:7" x14ac:dyDescent="0.25">
      <c r="A35" t="s">
        <v>20</v>
      </c>
      <c r="F35">
        <v>0.49000000002535504</v>
      </c>
      <c r="G35">
        <v>0.2</v>
      </c>
    </row>
    <row r="38" spans="1:7" x14ac:dyDescent="0.25">
      <c r="D38" t="s">
        <v>21</v>
      </c>
      <c r="E38" t="s">
        <v>22</v>
      </c>
    </row>
    <row r="39" spans="1:7" x14ac:dyDescent="0.25">
      <c r="A39" t="s">
        <v>12</v>
      </c>
      <c r="B39" t="s">
        <v>11</v>
      </c>
      <c r="C39" t="str">
        <f>CONCATENATE(A39," ",B39)</f>
        <v>No competition human</v>
      </c>
      <c r="D39">
        <f>E13</f>
        <v>-3.3999999999999995</v>
      </c>
      <c r="E39" s="3">
        <f>E24</f>
        <v>-4.4457021620999626</v>
      </c>
    </row>
    <row r="40" spans="1:7" x14ac:dyDescent="0.25">
      <c r="A40" t="s">
        <v>12</v>
      </c>
      <c r="B40" t="s">
        <v>1</v>
      </c>
      <c r="C40" t="str">
        <f>CONCATENATE(A40," ",B40)</f>
        <v>No competition inanimate</v>
      </c>
      <c r="D40">
        <f>E15</f>
        <v>-3.3000000000000003</v>
      </c>
      <c r="E40" s="3">
        <f>E26</f>
        <v>-2.9706888487960978</v>
      </c>
    </row>
    <row r="41" spans="1:7" x14ac:dyDescent="0.25">
      <c r="A41" t="s">
        <v>13</v>
      </c>
      <c r="B41" t="s">
        <v>11</v>
      </c>
      <c r="C41" t="str">
        <f>CONCATENATE(A41," ",B41)</f>
        <v>With competition human</v>
      </c>
      <c r="D41" s="3">
        <f>E28</f>
        <v>-0.98489133898528769</v>
      </c>
      <c r="E41" s="3">
        <f>E28</f>
        <v>-0.98489133898528769</v>
      </c>
    </row>
    <row r="42" spans="1:7" x14ac:dyDescent="0.25">
      <c r="A42" t="s">
        <v>13</v>
      </c>
      <c r="B42" t="s">
        <v>1</v>
      </c>
      <c r="C42" t="str">
        <f>CONCATENATE(A42," ",B42)</f>
        <v>With competition inanimate</v>
      </c>
      <c r="D42" s="3">
        <f>E30</f>
        <v>0.49012197431857718</v>
      </c>
      <c r="E42" s="3">
        <f>E30</f>
        <v>0.49012197431857718</v>
      </c>
    </row>
    <row r="44" spans="1:7" x14ac:dyDescent="0.25">
      <c r="C44" t="s">
        <v>23</v>
      </c>
    </row>
    <row r="45" spans="1:7" x14ac:dyDescent="0.25">
      <c r="D45" t="str">
        <f>D38</f>
        <v>Observed</v>
      </c>
      <c r="E45" t="str">
        <f>E38</f>
        <v>Predicted</v>
      </c>
    </row>
    <row r="46" spans="1:7" x14ac:dyDescent="0.25">
      <c r="C46" t="str">
        <f t="shared" ref="C46:C49" si="12">C39</f>
        <v>No competition human</v>
      </c>
      <c r="D46">
        <f>EXP(-D39)</f>
        <v>29.964100047396997</v>
      </c>
      <c r="E46">
        <f t="shared" ref="E46:E49" si="13">EXP(-E39)</f>
        <v>85.259722970494778</v>
      </c>
    </row>
    <row r="47" spans="1:7" x14ac:dyDescent="0.25">
      <c r="C47" t="str">
        <f t="shared" si="12"/>
        <v>No competition inanimate</v>
      </c>
      <c r="D47">
        <f t="shared" ref="D47" si="14">EXP(-D40)</f>
        <v>27.112638920657893</v>
      </c>
      <c r="E47">
        <f t="shared" si="13"/>
        <v>19.505351207021889</v>
      </c>
    </row>
    <row r="48" spans="1:7" x14ac:dyDescent="0.25">
      <c r="C48" t="str">
        <f t="shared" si="12"/>
        <v>With competition human</v>
      </c>
      <c r="D48">
        <f t="shared" ref="D48" si="15">EXP(-D41)</f>
        <v>2.6775209264726589</v>
      </c>
      <c r="E48">
        <f t="shared" si="13"/>
        <v>2.6775209264726589</v>
      </c>
    </row>
    <row r="49" spans="3:5" x14ac:dyDescent="0.25">
      <c r="C49" t="str">
        <f t="shared" si="12"/>
        <v>With competition inanimate</v>
      </c>
      <c r="D49">
        <f t="shared" ref="D49" si="16">EXP(-D42)</f>
        <v>0.61255167405450417</v>
      </c>
      <c r="E49">
        <f t="shared" si="13"/>
        <v>0.61255167405450417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6EE9-1C38-43E8-A8B8-D8CB12AE1035}">
  <dimension ref="A1:L42"/>
  <sheetViews>
    <sheetView workbookViewId="0">
      <selection activeCell="L10" sqref="A1:L10"/>
    </sheetView>
  </sheetViews>
  <sheetFormatPr defaultRowHeight="15" x14ac:dyDescent="0.25"/>
  <cols>
    <col min="1" max="2" width="14.7109375" customWidth="1"/>
    <col min="4" max="4" width="22.42578125" bestFit="1" customWidth="1"/>
    <col min="5" max="5" width="18.140625" bestFit="1" customWidth="1"/>
  </cols>
  <sheetData>
    <row r="1" spans="1:12" x14ac:dyDescent="0.25">
      <c r="C1" t="s">
        <v>17</v>
      </c>
      <c r="D1" t="s">
        <v>2</v>
      </c>
      <c r="E1" t="s">
        <v>3</v>
      </c>
      <c r="F1" t="s">
        <v>24</v>
      </c>
    </row>
    <row r="2" spans="1:12" x14ac:dyDescent="0.25">
      <c r="D2" s="4">
        <v>5.5699601464830222</v>
      </c>
      <c r="E2" s="4">
        <v>2.3739423477762771</v>
      </c>
      <c r="F2" s="4">
        <v>0.78882088718536991</v>
      </c>
      <c r="G2" t="s">
        <v>4</v>
      </c>
      <c r="H2" t="s">
        <v>5</v>
      </c>
      <c r="I2" t="s">
        <v>6</v>
      </c>
      <c r="J2" t="s">
        <v>7</v>
      </c>
      <c r="K2" t="s">
        <v>8</v>
      </c>
      <c r="L2" t="s">
        <v>9</v>
      </c>
    </row>
    <row r="3" spans="1:12" x14ac:dyDescent="0.25">
      <c r="A3" t="s">
        <v>25</v>
      </c>
      <c r="B3" t="s">
        <v>0</v>
      </c>
      <c r="C3" s="2">
        <v>4.1848578542274615E-3</v>
      </c>
      <c r="D3">
        <v>1</v>
      </c>
      <c r="E3">
        <v>1</v>
      </c>
      <c r="G3" s="2">
        <v>7.9439024942592997</v>
      </c>
      <c r="H3" s="2">
        <v>3.5481909346177253E-4</v>
      </c>
      <c r="I3" s="2">
        <v>0.45473506420562954</v>
      </c>
      <c r="J3" s="2">
        <v>7.8027652009110223E-4</v>
      </c>
      <c r="K3">
        <v>-7.1558621881681894</v>
      </c>
      <c r="L3" s="1">
        <v>-1.1315015329281577</v>
      </c>
    </row>
    <row r="4" spans="1:12" x14ac:dyDescent="0.25">
      <c r="B4" t="s">
        <v>10</v>
      </c>
      <c r="C4" s="2">
        <v>0.99581514214577249</v>
      </c>
      <c r="F4">
        <v>1</v>
      </c>
      <c r="G4" s="2">
        <v>0.78882088718536991</v>
      </c>
      <c r="H4" s="2">
        <v>0.45438024511216774</v>
      </c>
      <c r="I4" s="2">
        <v>0.45473506420562954</v>
      </c>
      <c r="J4" s="2">
        <v>0.99921972347990884</v>
      </c>
      <c r="K4">
        <v>-7.8058109426008512E-4</v>
      </c>
    </row>
    <row r="5" spans="1:12" x14ac:dyDescent="0.25">
      <c r="A5" t="s">
        <v>26</v>
      </c>
      <c r="B5" t="s">
        <v>0</v>
      </c>
      <c r="C5" s="2">
        <v>4.912023821501247E-3</v>
      </c>
      <c r="D5">
        <v>1</v>
      </c>
      <c r="G5" s="2">
        <v>5.5699601464830222</v>
      </c>
      <c r="H5" s="2">
        <v>3.8106322966647908E-3</v>
      </c>
      <c r="I5" s="2">
        <v>0.45819087740883252</v>
      </c>
      <c r="J5" s="2">
        <v>8.3166917643902726E-3</v>
      </c>
      <c r="K5">
        <v>-4.7894907276949148</v>
      </c>
    </row>
    <row r="6" spans="1:12" x14ac:dyDescent="0.25">
      <c r="B6" t="s">
        <v>10</v>
      </c>
      <c r="C6" s="2">
        <v>0.99508797617849876</v>
      </c>
      <c r="F6">
        <v>1</v>
      </c>
      <c r="G6" s="2">
        <v>0.78882088718536991</v>
      </c>
      <c r="H6" s="2">
        <v>0.45438024511216774</v>
      </c>
      <c r="I6" s="2">
        <v>0.45819087740883252</v>
      </c>
      <c r="J6" s="2">
        <v>0.9916833082356098</v>
      </c>
      <c r="K6">
        <v>-8.3514683972626645E-3</v>
      </c>
    </row>
    <row r="7" spans="1:12" x14ac:dyDescent="0.25">
      <c r="A7" t="s">
        <v>27</v>
      </c>
      <c r="B7" t="s">
        <v>0</v>
      </c>
      <c r="C7" s="2">
        <v>0.16666666666666666</v>
      </c>
      <c r="E7">
        <v>1</v>
      </c>
      <c r="G7" s="2">
        <v>2.3739423477762771</v>
      </c>
      <c r="H7" s="2">
        <v>9.3112918234678196E-2</v>
      </c>
      <c r="I7" s="2">
        <v>0.54749316334684595</v>
      </c>
      <c r="J7" s="2">
        <v>0.17007138073738765</v>
      </c>
      <c r="K7">
        <v>-1.771537043369108</v>
      </c>
    </row>
    <row r="8" spans="1:12" x14ac:dyDescent="0.25">
      <c r="B8" t="s">
        <v>10</v>
      </c>
      <c r="C8" s="2">
        <v>0.83333333333333337</v>
      </c>
      <c r="F8">
        <v>1</v>
      </c>
      <c r="G8" s="2">
        <v>0.78882088718536991</v>
      </c>
      <c r="H8" s="2">
        <v>0.45438024511216774</v>
      </c>
      <c r="I8" s="2">
        <v>0.54749316334684595</v>
      </c>
      <c r="J8" s="2">
        <v>0.8299286192626123</v>
      </c>
      <c r="K8">
        <v>-0.18641558277820081</v>
      </c>
    </row>
    <row r="9" spans="1:12" x14ac:dyDescent="0.25">
      <c r="A9" t="s">
        <v>28</v>
      </c>
      <c r="B9" t="s">
        <v>0</v>
      </c>
      <c r="C9" s="2">
        <v>0.69098300562505266</v>
      </c>
      <c r="G9" s="2">
        <v>0</v>
      </c>
      <c r="H9" s="2">
        <v>1</v>
      </c>
      <c r="I9" s="2">
        <v>1.4543802451121677</v>
      </c>
      <c r="J9" s="2">
        <v>0.6875780961414778</v>
      </c>
      <c r="K9">
        <v>-0.37457986150516054</v>
      </c>
    </row>
    <row r="10" spans="1:12" x14ac:dyDescent="0.25">
      <c r="B10" t="s">
        <v>10</v>
      </c>
      <c r="C10" s="2">
        <v>0.30901699437494734</v>
      </c>
      <c r="F10">
        <v>1</v>
      </c>
      <c r="G10" s="2">
        <v>0.78882088718536991</v>
      </c>
      <c r="H10" s="2">
        <v>0.45438024511216774</v>
      </c>
      <c r="I10" s="2">
        <v>1.4543802451121677</v>
      </c>
      <c r="J10" s="2">
        <v>0.31242190385852231</v>
      </c>
      <c r="K10">
        <v>-1.1634007486905305</v>
      </c>
    </row>
    <row r="13" spans="1:12" x14ac:dyDescent="0.25">
      <c r="E13" s="2"/>
    </row>
    <row r="14" spans="1:12" x14ac:dyDescent="0.25">
      <c r="E14" s="2"/>
    </row>
    <row r="15" spans="1:12" x14ac:dyDescent="0.25">
      <c r="E15" s="2"/>
    </row>
    <row r="16" spans="1:12" x14ac:dyDescent="0.25">
      <c r="E16" s="2"/>
    </row>
    <row r="17" spans="3:5" x14ac:dyDescent="0.25">
      <c r="E17" s="2"/>
    </row>
    <row r="18" spans="3:5" x14ac:dyDescent="0.25">
      <c r="E18" s="2"/>
    </row>
    <row r="19" spans="3:5" x14ac:dyDescent="0.25">
      <c r="E19" s="2"/>
    </row>
    <row r="20" spans="3:5" x14ac:dyDescent="0.25">
      <c r="E20" s="2"/>
    </row>
    <row r="21" spans="3:5" x14ac:dyDescent="0.25">
      <c r="E21" s="2"/>
    </row>
    <row r="24" spans="3:5" x14ac:dyDescent="0.25">
      <c r="C24" s="2"/>
      <c r="D24" s="3"/>
    </row>
    <row r="25" spans="3:5" x14ac:dyDescent="0.25">
      <c r="C25" s="2"/>
      <c r="D25" s="3"/>
    </row>
    <row r="26" spans="3:5" x14ac:dyDescent="0.25">
      <c r="C26" s="2"/>
      <c r="D26" s="3"/>
    </row>
    <row r="27" spans="3:5" x14ac:dyDescent="0.25">
      <c r="C27" s="2"/>
      <c r="D27" s="3"/>
    </row>
    <row r="28" spans="3:5" x14ac:dyDescent="0.25">
      <c r="C28" s="2"/>
      <c r="D28" s="3"/>
    </row>
    <row r="29" spans="3:5" x14ac:dyDescent="0.25">
      <c r="C29" s="2"/>
      <c r="D29" s="3"/>
    </row>
    <row r="30" spans="3:5" x14ac:dyDescent="0.25">
      <c r="C30" s="2"/>
      <c r="D30" s="3"/>
    </row>
    <row r="31" spans="3:5" x14ac:dyDescent="0.25">
      <c r="C31" s="2"/>
      <c r="D31" s="3"/>
    </row>
    <row r="32" spans="3:5" x14ac:dyDescent="0.25">
      <c r="E32" s="1"/>
    </row>
    <row r="39" spans="3:4" x14ac:dyDescent="0.25">
      <c r="D39" s="3"/>
    </row>
    <row r="40" spans="3:4" x14ac:dyDescent="0.25">
      <c r="D40" s="3"/>
    </row>
    <row r="41" spans="3:4" x14ac:dyDescent="0.25">
      <c r="C41" s="3"/>
      <c r="D41" s="3"/>
    </row>
    <row r="42" spans="3:4" x14ac:dyDescent="0.25">
      <c r="C42" s="3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ForPlotting</vt:lpstr>
    </vt:vector>
  </TitlesOfParts>
  <Company>UCLA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xx</cp:lastModifiedBy>
  <dcterms:created xsi:type="dcterms:W3CDTF">2026-04-01T01:05:37Z</dcterms:created>
  <dcterms:modified xsi:type="dcterms:W3CDTF">2026-04-02T16:58:50Z</dcterms:modified>
</cp:coreProperties>
</file>